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6" i="1"/>
  <c r="F8"/>
  <c r="E55"/>
  <c r="E51"/>
  <c r="E47"/>
  <c r="E45"/>
  <c r="E44"/>
  <c r="E43"/>
  <c r="E42"/>
  <c r="E41"/>
  <c r="E39"/>
  <c r="E37"/>
  <c r="E20"/>
  <c r="E19"/>
  <c r="E36"/>
  <c r="D12"/>
  <c r="D28"/>
  <c r="D38"/>
  <c r="E38" s="1"/>
  <c r="E11"/>
  <c r="E7"/>
  <c r="E8"/>
  <c r="E35"/>
  <c r="E34"/>
  <c r="E33"/>
  <c r="E18"/>
  <c r="E32"/>
  <c r="E31"/>
  <c r="E30"/>
  <c r="E29"/>
  <c r="D6"/>
  <c r="E56" l="1"/>
  <c r="F28"/>
  <c r="E50" l="1"/>
  <c r="E48"/>
  <c r="E21"/>
  <c r="E14" l="1"/>
  <c r="E28"/>
  <c r="D22" l="1"/>
  <c r="F22"/>
  <c r="F12"/>
  <c r="F54" l="1"/>
  <c r="F57" s="1"/>
  <c r="E25"/>
  <c r="E17"/>
  <c r="F38"/>
  <c r="E22" l="1"/>
  <c r="D54"/>
  <c r="E16" l="1"/>
  <c r="E12" s="1"/>
  <c r="E15"/>
  <c r="E9"/>
  <c r="E6" s="1"/>
  <c r="E10"/>
  <c r="D57" l="1"/>
  <c r="E54"/>
  <c r="E57" s="1"/>
</calcChain>
</file>

<file path=xl/sharedStrings.xml><?xml version="1.0" encoding="utf-8"?>
<sst xmlns="http://schemas.openxmlformats.org/spreadsheetml/2006/main" count="83" uniqueCount="62">
  <si>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</si>
  <si>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</si>
  <si>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</si>
  <si>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</si>
  <si>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</si>
  <si>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</si>
  <si>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</si>
  <si>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</si>
  <si>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</si>
  <si>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</si>
  <si>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Полная стоимость услуг</t>
  </si>
  <si>
    <t>руб.</t>
  </si>
  <si>
    <t>Вывоз мусора</t>
  </si>
  <si>
    <t xml:space="preserve"> руб.</t>
  </si>
  <si>
    <t>Налог и другие обязательства</t>
  </si>
  <si>
    <t>Прибыль управляющей компании</t>
  </si>
  <si>
    <t>Содержание придомовой территории</t>
  </si>
  <si>
    <t>рудования и конструкций МКД</t>
  </si>
  <si>
    <t>Обслуживание лифта,страхование</t>
  </si>
  <si>
    <t xml:space="preserve">Факт </t>
  </si>
  <si>
    <t>Факт за</t>
  </si>
  <si>
    <t>ж.д.по пер.Днепровский 116 Д</t>
  </si>
  <si>
    <t>Услуги по уборке территории</t>
  </si>
  <si>
    <t>Утвержден</t>
  </si>
  <si>
    <t>Техобслуживание пожарной сигнализац</t>
  </si>
  <si>
    <t xml:space="preserve">тариф </t>
  </si>
  <si>
    <t>Техобслуживание УУТЭ</t>
  </si>
  <si>
    <t>СОДЕРЖАНИЕ И РЕМОНТ ЖИЛЬЯ</t>
  </si>
  <si>
    <t>аварийоное обслуживание МКД</t>
  </si>
  <si>
    <t>подготовка к отопител.сезону,промывка системы отопления</t>
  </si>
  <si>
    <t>Услуги по содержанию и уборке МОП(электрик,уборщик,коменд)</t>
  </si>
  <si>
    <t>зарплата персонала и налоги от зарплаты</t>
  </si>
  <si>
    <t>зарплата обслуж.перс с отчислениями от зарплаты</t>
  </si>
  <si>
    <t>ОТЧЕТ по статье "Содержание и ремонт жилья " за 2021 год</t>
  </si>
  <si>
    <t>2021г</t>
  </si>
  <si>
    <t>вывоз строительного мусора</t>
  </si>
  <si>
    <t>обследование дымоходов и венканалов(дог)</t>
  </si>
  <si>
    <t>ремонт канализации и водоснабжения,оппломбирование счетчиков</t>
  </si>
  <si>
    <t>Ремонт стояков ГВС кв 2,3,5,7,19,29,40,43,56,57,58,72,74,79,81,86,90,102,105</t>
  </si>
  <si>
    <t>Управление МКД</t>
  </si>
  <si>
    <t>ремонт кровли лоджии</t>
  </si>
  <si>
    <t>ремонт ступенек,покраска двери</t>
  </si>
  <si>
    <t>прокраска деревьев 636,33;бордюров 2596,70,граффити185</t>
  </si>
  <si>
    <t>озеленение: цветы-1450,покос травы-10965,64</t>
  </si>
  <si>
    <t>соль,реагенты 2387,5 ,лопата снегоуб.344,перчатки179,мешки272</t>
  </si>
  <si>
    <t>Чистка крыши</t>
  </si>
  <si>
    <t>электроматериалы(лампы,розетка)-4269,08,перфоратор 636,07</t>
  </si>
  <si>
    <t>дезобработка,дезинфицирующие средства 5569,40</t>
  </si>
  <si>
    <t>инвентарь:тряпка,совок,щетка-864,81перчатки336</t>
  </si>
  <si>
    <t>мелкий ремонт в подъезде:штукатурка,фанера,пена</t>
  </si>
  <si>
    <t>замки-3100(навесной,накладной)</t>
  </si>
  <si>
    <t>хозтовары: моющие средства,перчатки</t>
  </si>
  <si>
    <t>наладка автоматики насосного обрудования (дог)</t>
  </si>
  <si>
    <r>
      <t>Прочие услуги(</t>
    </r>
    <r>
      <rPr>
        <i/>
        <sz val="12"/>
        <rFont val="Arial Cyr"/>
        <charset val="204"/>
      </rPr>
      <t>комис.банка-31819,37,гсм-17029,23</t>
    </r>
  </si>
  <si>
    <t>канцтовары-3745,32,аренда,охрана офиса-50231,48</t>
  </si>
  <si>
    <t>услуги связи,ин-т-5447,32,общехоз.расходы (уборка офиса)30000</t>
  </si>
  <si>
    <t>юридические  услуги-58284 почтовые -2268,27 подписка-1820,93</t>
  </si>
  <si>
    <t>профилактика СОVID-мед.маски,дез.ср-ва</t>
  </si>
  <si>
    <t>услуги ркц,паспортист ,програм.сопровож 18000,оргтехн-6123,81</t>
  </si>
  <si>
    <t>чек-онлайн-3549,8,эл.отчет.-503,51,обраб.фиск.данных-1812,5</t>
  </si>
  <si>
    <t>заправка катриджа-4008,98,сайт УК ГИС-15381</t>
  </si>
  <si>
    <t>Дефицит 5руб.74коп на 1м2-содержание</t>
  </si>
</sst>
</file>

<file path=xl/styles.xml><?xml version="1.0" encoding="utf-8"?>
<styleSheet xmlns="http://schemas.openxmlformats.org/spreadsheetml/2006/main">
  <fonts count="10">
    <font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sz val="11"/>
      <name val="Arial Cyr"/>
      <charset val="204"/>
    </font>
    <font>
      <i/>
      <sz val="11"/>
      <name val="Arial Cyr"/>
      <charset val="204"/>
    </font>
    <font>
      <b/>
      <i/>
      <sz val="14"/>
      <name val="Courier New"/>
      <family val="3"/>
      <charset val="204"/>
    </font>
    <font>
      <i/>
      <sz val="14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/>
    <xf numFmtId="49" fontId="1" fillId="0" borderId="0" xfId="0" applyNumberFormat="1" applyFont="1" applyBorder="1" applyAlignment="1"/>
    <xf numFmtId="49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1" xfId="0" applyFont="1" applyBorder="1"/>
    <xf numFmtId="2" fontId="3" fillId="0" borderId="1" xfId="0" applyNumberFormat="1" applyFont="1" applyBorder="1"/>
    <xf numFmtId="0" fontId="3" fillId="0" borderId="4" xfId="0" applyFont="1" applyBorder="1"/>
    <xf numFmtId="0" fontId="3" fillId="0" borderId="2" xfId="0" applyFont="1" applyBorder="1"/>
    <xf numFmtId="2" fontId="3" fillId="0" borderId="2" xfId="0" applyNumberFormat="1" applyFont="1" applyBorder="1"/>
    <xf numFmtId="0" fontId="5" fillId="0" borderId="7" xfId="0" applyFont="1" applyBorder="1"/>
    <xf numFmtId="0" fontId="5" fillId="0" borderId="3" xfId="0" applyFont="1" applyBorder="1"/>
    <xf numFmtId="0" fontId="5" fillId="0" borderId="8" xfId="0" applyFont="1" applyBorder="1"/>
    <xf numFmtId="2" fontId="5" fillId="0" borderId="3" xfId="0" applyNumberFormat="1" applyFont="1" applyBorder="1"/>
    <xf numFmtId="0" fontId="4" fillId="0" borderId="1" xfId="0" applyFont="1" applyBorder="1"/>
    <xf numFmtId="0" fontId="4" fillId="0" borderId="2" xfId="0" applyFont="1" applyBorder="1"/>
    <xf numFmtId="0" fontId="5" fillId="0" borderId="2" xfId="0" applyFont="1" applyBorder="1"/>
    <xf numFmtId="2" fontId="5" fillId="0" borderId="2" xfId="0" applyNumberFormat="1" applyFont="1" applyBorder="1"/>
    <xf numFmtId="0" fontId="3" fillId="0" borderId="12" xfId="0" applyFont="1" applyBorder="1"/>
    <xf numFmtId="0" fontId="3" fillId="0" borderId="6" xfId="0" applyFont="1" applyBorder="1"/>
    <xf numFmtId="0" fontId="4" fillId="0" borderId="13" xfId="0" applyFont="1" applyBorder="1"/>
    <xf numFmtId="2" fontId="3" fillId="0" borderId="6" xfId="0" applyNumberFormat="1" applyFont="1" applyBorder="1"/>
    <xf numFmtId="0" fontId="3" fillId="0" borderId="7" xfId="0" applyFont="1" applyBorder="1"/>
    <xf numFmtId="0" fontId="4" fillId="0" borderId="8" xfId="0" applyFont="1" applyBorder="1"/>
    <xf numFmtId="2" fontId="3" fillId="0" borderId="3" xfId="0" applyNumberFormat="1" applyFont="1" applyBorder="1"/>
    <xf numFmtId="0" fontId="3" fillId="0" borderId="3" xfId="0" applyFont="1" applyBorder="1"/>
    <xf numFmtId="0" fontId="4" fillId="0" borderId="3" xfId="0" applyFont="1" applyBorder="1"/>
    <xf numFmtId="0" fontId="5" fillId="0" borderId="9" xfId="0" applyFont="1" applyBorder="1"/>
    <xf numFmtId="0" fontId="5" fillId="0" borderId="1" xfId="0" applyFont="1" applyBorder="1"/>
    <xf numFmtId="2" fontId="1" fillId="0" borderId="3" xfId="0" applyNumberFormat="1" applyFont="1" applyBorder="1"/>
    <xf numFmtId="0" fontId="4" fillId="0" borderId="6" xfId="0" applyFont="1" applyBorder="1"/>
    <xf numFmtId="0" fontId="5" fillId="0" borderId="5" xfId="0" applyFont="1" applyBorder="1"/>
    <xf numFmtId="0" fontId="3" fillId="0" borderId="13" xfId="0" applyFont="1" applyBorder="1"/>
    <xf numFmtId="2" fontId="4" fillId="0" borderId="6" xfId="0" applyNumberFormat="1" applyFont="1" applyBorder="1"/>
    <xf numFmtId="0" fontId="3" fillId="0" borderId="5" xfId="0" applyFont="1" applyBorder="1"/>
    <xf numFmtId="2" fontId="1" fillId="0" borderId="0" xfId="0" applyNumberFormat="1" applyFont="1"/>
    <xf numFmtId="2" fontId="4" fillId="0" borderId="3" xfId="0" applyNumberFormat="1" applyFont="1" applyBorder="1"/>
    <xf numFmtId="0" fontId="6" fillId="0" borderId="0" xfId="0" applyFont="1"/>
    <xf numFmtId="0" fontId="5" fillId="0" borderId="6" xfId="0" applyFont="1" applyBorder="1"/>
    <xf numFmtId="0" fontId="3" fillId="0" borderId="0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2" fontId="3" fillId="2" borderId="2" xfId="0" applyNumberFormat="1" applyFont="1" applyFill="1" applyBorder="1"/>
    <xf numFmtId="0" fontId="7" fillId="0" borderId="3" xfId="0" applyFont="1" applyBorder="1"/>
    <xf numFmtId="0" fontId="5" fillId="0" borderId="0" xfId="0" applyFont="1" applyBorder="1"/>
    <xf numFmtId="2" fontId="5" fillId="0" borderId="0" xfId="0" applyNumberFormat="1" applyFont="1" applyBorder="1"/>
    <xf numFmtId="0" fontId="3" fillId="0" borderId="11" xfId="0" applyFont="1" applyBorder="1"/>
    <xf numFmtId="0" fontId="7" fillId="0" borderId="8" xfId="0" applyFont="1" applyBorder="1"/>
    <xf numFmtId="0" fontId="3" fillId="0" borderId="10" xfId="0" applyFont="1" applyBorder="1"/>
    <xf numFmtId="0" fontId="8" fillId="0" borderId="3" xfId="0" applyFont="1" applyBorder="1"/>
    <xf numFmtId="0" fontId="9" fillId="0" borderId="3" xfId="0" applyFont="1" applyBorder="1"/>
    <xf numFmtId="0" fontId="4" fillId="0" borderId="5" xfId="0" applyFont="1" applyBorder="1"/>
    <xf numFmtId="2" fontId="3" fillId="0" borderId="5" xfId="0" applyNumberFormat="1" applyFont="1" applyBorder="1"/>
    <xf numFmtId="0" fontId="7" fillId="0" borderId="0" xfId="0" applyFont="1" applyBorder="1"/>
    <xf numFmtId="0" fontId="7" fillId="0" borderId="2" xfId="0" applyFont="1" applyBorder="1"/>
    <xf numFmtId="0" fontId="7" fillId="0" borderId="14" xfId="0" applyFont="1" applyBorder="1"/>
    <xf numFmtId="2" fontId="5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10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tabSelected="1" zoomScaleNormal="100" workbookViewId="0">
      <selection activeCell="H53" sqref="H53"/>
    </sheetView>
  </sheetViews>
  <sheetFormatPr defaultRowHeight="13.2"/>
  <cols>
    <col min="1" max="1" width="4.109375" customWidth="1"/>
    <col min="2" max="2" width="75" customWidth="1"/>
    <col min="3" max="3" width="1.88671875" hidden="1" customWidth="1"/>
    <col min="4" max="4" width="20.33203125" customWidth="1"/>
    <col min="5" max="5" width="10.6640625" customWidth="1"/>
    <col min="6" max="6" width="14.33203125" customWidth="1"/>
    <col min="7" max="7" width="12" customWidth="1"/>
  </cols>
  <sheetData>
    <row r="1" spans="1:7" ht="17.399999999999999">
      <c r="A1" s="4"/>
      <c r="B1" s="6" t="s">
        <v>33</v>
      </c>
      <c r="C1" s="7"/>
      <c r="D1" s="7"/>
      <c r="E1" s="8"/>
      <c r="F1" s="5"/>
      <c r="G1" s="3"/>
    </row>
    <row r="2" spans="1:7" ht="17.399999999999999">
      <c r="A2" s="1"/>
      <c r="B2" s="9" t="s">
        <v>21</v>
      </c>
      <c r="C2" s="2"/>
      <c r="E2" s="2"/>
      <c r="F2" s="2"/>
      <c r="G2" s="3"/>
    </row>
    <row r="3" spans="1:7" ht="15.6" thickBot="1">
      <c r="A3" s="1"/>
      <c r="B3" s="1"/>
      <c r="D3" s="1"/>
      <c r="E3" s="1"/>
      <c r="F3" s="45">
        <v>8331</v>
      </c>
    </row>
    <row r="4" spans="1:7" ht="15">
      <c r="A4" s="10" t="s">
        <v>0</v>
      </c>
      <c r="B4" s="10" t="s">
        <v>2</v>
      </c>
      <c r="C4" s="10" t="s">
        <v>4</v>
      </c>
      <c r="D4" s="65" t="s">
        <v>20</v>
      </c>
      <c r="E4" s="65" t="s">
        <v>19</v>
      </c>
      <c r="F4" s="65" t="s">
        <v>23</v>
      </c>
    </row>
    <row r="5" spans="1:7" ht="23.25" customHeight="1" thickBot="1">
      <c r="A5" s="11"/>
      <c r="B5" s="12"/>
      <c r="C5" s="11" t="s">
        <v>3</v>
      </c>
      <c r="D5" s="66" t="s">
        <v>34</v>
      </c>
      <c r="E5" s="66" t="s">
        <v>1</v>
      </c>
      <c r="F5" s="66" t="s">
        <v>25</v>
      </c>
    </row>
    <row r="6" spans="1:7" ht="22.2" customHeight="1" thickBot="1">
      <c r="A6" s="27">
        <v>1</v>
      </c>
      <c r="B6" s="40" t="s">
        <v>16</v>
      </c>
      <c r="C6" s="59" t="s">
        <v>9</v>
      </c>
      <c r="D6" s="27">
        <f>D8+D7+D9+D10+D11</f>
        <v>216987.86</v>
      </c>
      <c r="E6" s="60">
        <f>E7+E8+E9+E10+E11</f>
        <v>2.0181577687906458</v>
      </c>
      <c r="F6" s="29">
        <f>F7+F8+F9+F11</f>
        <v>1.6541898731644862</v>
      </c>
    </row>
    <row r="7" spans="1:7" ht="18.600000000000001" customHeight="1">
      <c r="A7" s="33"/>
      <c r="B7" s="61" t="s">
        <v>22</v>
      </c>
      <c r="C7" s="52" t="s">
        <v>9</v>
      </c>
      <c r="D7" s="19">
        <v>197971.69</v>
      </c>
      <c r="E7" s="53">
        <f>D7/13/F3</f>
        <v>1.827942808601793</v>
      </c>
      <c r="F7" s="19">
        <v>1.49</v>
      </c>
    </row>
    <row r="8" spans="1:7" ht="21" customHeight="1">
      <c r="A8" s="57"/>
      <c r="B8" s="61" t="s">
        <v>42</v>
      </c>
      <c r="C8" s="52"/>
      <c r="D8" s="19">
        <v>3418.03</v>
      </c>
      <c r="E8" s="53">
        <f>D8/12/F3</f>
        <v>3.4189873164486059E-2</v>
      </c>
      <c r="F8" s="21">
        <f>D8/12/F3</f>
        <v>3.4189873164486059E-2</v>
      </c>
    </row>
    <row r="9" spans="1:7" ht="21" customHeight="1">
      <c r="A9" s="58"/>
      <c r="B9" s="55" t="s">
        <v>43</v>
      </c>
      <c r="C9" s="52"/>
      <c r="D9" s="19">
        <v>12415.64</v>
      </c>
      <c r="E9" s="53">
        <f>D9/12/F3</f>
        <v>0.12419117352858799</v>
      </c>
      <c r="F9" s="19">
        <v>0.1</v>
      </c>
    </row>
    <row r="10" spans="1:7" ht="18" hidden="1" customHeight="1">
      <c r="A10" s="57"/>
      <c r="B10" s="55"/>
      <c r="C10" s="52" t="s">
        <v>9</v>
      </c>
      <c r="D10" s="19"/>
      <c r="E10" s="53">
        <f>D10/12/F3</f>
        <v>0</v>
      </c>
      <c r="F10" s="19">
        <v>0.12</v>
      </c>
    </row>
    <row r="11" spans="1:7" ht="20.399999999999999" customHeight="1" thickBot="1">
      <c r="A11" s="58"/>
      <c r="B11" s="55" t="s">
        <v>44</v>
      </c>
      <c r="C11" s="52"/>
      <c r="D11" s="24">
        <v>3182.5</v>
      </c>
      <c r="E11" s="53">
        <f>D11/12/F3</f>
        <v>3.1833913495778819E-2</v>
      </c>
      <c r="F11" s="24">
        <v>0.03</v>
      </c>
    </row>
    <row r="12" spans="1:7" ht="18">
      <c r="A12" s="58"/>
      <c r="B12" s="54" t="s">
        <v>6</v>
      </c>
      <c r="C12" s="22" t="s">
        <v>9</v>
      </c>
      <c r="D12" s="13">
        <f>D14+D15+D16+D17+D18+D19+D20+D21</f>
        <v>494526.73000000004</v>
      </c>
      <c r="E12" s="14">
        <f>E14+E15+E16+E17+E21+E18</f>
        <v>4.5666918044744831</v>
      </c>
      <c r="F12" s="13">
        <f>F14+F15+F16+F17+F21</f>
        <v>3.5999999999999996</v>
      </c>
    </row>
    <row r="13" spans="1:7" ht="15" customHeight="1" thickBot="1">
      <c r="A13" s="16"/>
      <c r="B13" s="56" t="s">
        <v>5</v>
      </c>
      <c r="C13" s="23"/>
      <c r="D13" s="16"/>
      <c r="E13" s="17"/>
      <c r="F13" s="16"/>
    </row>
    <row r="14" spans="1:7" ht="23.4" customHeight="1">
      <c r="A14" s="12"/>
      <c r="B14" s="51" t="s">
        <v>30</v>
      </c>
      <c r="C14" s="19" t="s">
        <v>11</v>
      </c>
      <c r="D14" s="19">
        <v>433607.42</v>
      </c>
      <c r="E14" s="21">
        <f>D14/13/F3</f>
        <v>4.0036510530640879</v>
      </c>
      <c r="F14" s="19">
        <v>3.55</v>
      </c>
    </row>
    <row r="15" spans="1:7" ht="20.25" customHeight="1">
      <c r="A15" s="12"/>
      <c r="B15" s="51" t="s">
        <v>51</v>
      </c>
      <c r="C15" s="19" t="s">
        <v>11</v>
      </c>
      <c r="D15" s="19">
        <v>2979.63</v>
      </c>
      <c r="E15" s="21">
        <f>D15/12/F3</f>
        <v>2.9804645300684194E-2</v>
      </c>
      <c r="F15" s="19">
        <v>0.04</v>
      </c>
    </row>
    <row r="16" spans="1:7" ht="20.25" customHeight="1">
      <c r="A16" s="12"/>
      <c r="B16" s="51" t="s">
        <v>47</v>
      </c>
      <c r="C16" s="19" t="s">
        <v>11</v>
      </c>
      <c r="D16" s="19">
        <v>43252.72</v>
      </c>
      <c r="E16" s="21">
        <f>D16/12/F3</f>
        <v>0.43264834153562998</v>
      </c>
      <c r="F16" s="19">
        <v>0.01</v>
      </c>
    </row>
    <row r="17" spans="1:6" ht="16.2" customHeight="1">
      <c r="A17" s="12"/>
      <c r="B17" s="51" t="s">
        <v>46</v>
      </c>
      <c r="C17" s="19" t="s">
        <v>11</v>
      </c>
      <c r="D17" s="19">
        <v>4905.1499999999996</v>
      </c>
      <c r="E17" s="21">
        <f>D17/12/F3</f>
        <v>4.9065238266714682E-2</v>
      </c>
      <c r="F17" s="19"/>
    </row>
    <row r="18" spans="1:6" ht="15.6" customHeight="1">
      <c r="A18" s="12"/>
      <c r="B18" s="51" t="s">
        <v>50</v>
      </c>
      <c r="C18" s="19"/>
      <c r="D18" s="19">
        <v>3950</v>
      </c>
      <c r="E18" s="21">
        <f>D18/12/F3</f>
        <v>3.9511063097667352E-2</v>
      </c>
      <c r="F18" s="19"/>
    </row>
    <row r="19" spans="1:6" ht="15.6" customHeight="1">
      <c r="A19" s="12"/>
      <c r="B19" s="51" t="s">
        <v>45</v>
      </c>
      <c r="C19" s="19"/>
      <c r="D19" s="19">
        <v>3500</v>
      </c>
      <c r="E19" s="21">
        <f>D19/12/F3</f>
        <v>3.5009802744768538E-2</v>
      </c>
      <c r="F19" s="19"/>
    </row>
    <row r="20" spans="1:6" ht="15.6" customHeight="1">
      <c r="A20" s="12"/>
      <c r="B20" s="51" t="s">
        <v>49</v>
      </c>
      <c r="C20" s="19"/>
      <c r="D20" s="19">
        <v>1131</v>
      </c>
      <c r="E20" s="21">
        <f>D20/12/F3</f>
        <v>1.1313167686952346E-2</v>
      </c>
      <c r="F20" s="19"/>
    </row>
    <row r="21" spans="1:6" ht="19.2" customHeight="1" thickBot="1">
      <c r="A21" s="11"/>
      <c r="B21" s="62" t="s">
        <v>48</v>
      </c>
      <c r="C21" s="24" t="s">
        <v>11</v>
      </c>
      <c r="D21" s="24">
        <v>1200.81</v>
      </c>
      <c r="E21" s="25">
        <f>D21/12/F3</f>
        <v>1.2011463209698715E-2</v>
      </c>
      <c r="F21" s="24"/>
    </row>
    <row r="22" spans="1:6" ht="25.8" customHeight="1" thickBot="1">
      <c r="A22" s="26">
        <v>3</v>
      </c>
      <c r="B22" s="27" t="s">
        <v>12</v>
      </c>
      <c r="C22" s="28" t="s">
        <v>9</v>
      </c>
      <c r="D22" s="27">
        <f>D24+D25+D23</f>
        <v>5400</v>
      </c>
      <c r="E22" s="29">
        <f>E23+E24+E25</f>
        <v>5.4015124234785737E-2</v>
      </c>
      <c r="F22" s="27">
        <f>F24+F25</f>
        <v>0.02</v>
      </c>
    </row>
    <row r="23" spans="1:6" ht="18" hidden="1" customHeight="1">
      <c r="A23" s="30"/>
      <c r="B23" s="34"/>
      <c r="C23" s="31"/>
      <c r="D23" s="33"/>
      <c r="E23" s="44"/>
      <c r="F23" s="33"/>
    </row>
    <row r="24" spans="1:6" ht="20.399999999999999" customHeight="1">
      <c r="A24" s="30"/>
      <c r="B24" s="19"/>
      <c r="C24" s="31" t="s">
        <v>11</v>
      </c>
      <c r="D24" s="19"/>
      <c r="E24" s="21"/>
      <c r="F24" s="19"/>
    </row>
    <row r="25" spans="1:6" ht="13.8" customHeight="1" thickBot="1">
      <c r="A25" s="18"/>
      <c r="B25" s="19" t="s">
        <v>35</v>
      </c>
      <c r="C25" s="20" t="s">
        <v>9</v>
      </c>
      <c r="D25" s="19">
        <v>5400</v>
      </c>
      <c r="E25" s="21">
        <f>D25/12/F3</f>
        <v>5.4015124234785737E-2</v>
      </c>
      <c r="F25" s="19">
        <v>0.02</v>
      </c>
    </row>
    <row r="26" spans="1:6" ht="15.6">
      <c r="A26" s="13">
        <v>4</v>
      </c>
      <c r="B26" s="13" t="s">
        <v>7</v>
      </c>
      <c r="C26" s="22" t="s">
        <v>9</v>
      </c>
      <c r="D26" s="13"/>
      <c r="E26" s="14"/>
      <c r="F26" s="13"/>
    </row>
    <row r="27" spans="1:6" ht="15.6">
      <c r="A27" s="33"/>
      <c r="B27" s="33" t="s">
        <v>8</v>
      </c>
      <c r="C27" s="34"/>
      <c r="D27" s="33"/>
      <c r="E27" s="32"/>
      <c r="F27" s="33"/>
    </row>
    <row r="28" spans="1:6" ht="16.2" thickBot="1">
      <c r="A28" s="16"/>
      <c r="B28" s="16" t="s">
        <v>17</v>
      </c>
      <c r="C28" s="34"/>
      <c r="D28" s="16">
        <f>D29+D30+D31+D32+D33+D34+D35+D36+D37</f>
        <v>461154.06</v>
      </c>
      <c r="E28" s="17">
        <f>D28/12/F3</f>
        <v>4.6128321930140439</v>
      </c>
      <c r="F28" s="16">
        <f>F29+F30+F31+F35+F34</f>
        <v>3.09</v>
      </c>
    </row>
    <row r="29" spans="1:6" ht="18" customHeight="1">
      <c r="A29" s="10"/>
      <c r="B29" s="63" t="s">
        <v>32</v>
      </c>
      <c r="C29" s="36" t="s">
        <v>11</v>
      </c>
      <c r="D29" s="19">
        <v>259611.02</v>
      </c>
      <c r="E29" s="21">
        <f>D29/13/F3</f>
        <v>2.397080597952042</v>
      </c>
      <c r="F29" s="19">
        <v>1.94</v>
      </c>
    </row>
    <row r="30" spans="1:6" ht="18" customHeight="1">
      <c r="A30" s="12"/>
      <c r="B30" s="61" t="s">
        <v>37</v>
      </c>
      <c r="C30" s="19" t="s">
        <v>11</v>
      </c>
      <c r="D30" s="19">
        <v>5204.34</v>
      </c>
      <c r="E30" s="21">
        <f>D30/12/F3</f>
        <v>5.2057976233345335E-2</v>
      </c>
      <c r="F30" s="19">
        <v>0.11</v>
      </c>
    </row>
    <row r="31" spans="1:6" ht="20.399999999999999" customHeight="1">
      <c r="A31" s="12"/>
      <c r="B31" s="61" t="s">
        <v>29</v>
      </c>
      <c r="C31" s="19" t="s">
        <v>11</v>
      </c>
      <c r="D31" s="12">
        <v>90293</v>
      </c>
      <c r="E31" s="37">
        <f>D31/12/F3</f>
        <v>0.90318289120953865</v>
      </c>
      <c r="F31" s="19">
        <v>0.79</v>
      </c>
    </row>
    <row r="32" spans="1:6" ht="19.2" customHeight="1">
      <c r="A32" s="12"/>
      <c r="B32" s="55" t="s">
        <v>28</v>
      </c>
      <c r="C32" s="31"/>
      <c r="D32" s="19">
        <v>4268.68</v>
      </c>
      <c r="E32" s="21">
        <f>D32/12/F3</f>
        <v>4.2698755651582446E-2</v>
      </c>
      <c r="F32" s="19"/>
    </row>
    <row r="33" spans="1:6" ht="19.2" customHeight="1">
      <c r="A33" s="12"/>
      <c r="B33" s="61" t="s">
        <v>52</v>
      </c>
      <c r="C33" s="19"/>
      <c r="D33" s="19">
        <v>9000</v>
      </c>
      <c r="E33" s="21">
        <f>D33/12/F3</f>
        <v>9.0025207057976231E-2</v>
      </c>
      <c r="F33" s="19"/>
    </row>
    <row r="34" spans="1:6" ht="15.6" customHeight="1">
      <c r="A34" s="12"/>
      <c r="B34" s="61" t="s">
        <v>36</v>
      </c>
      <c r="C34" s="31"/>
      <c r="D34" s="19">
        <v>9056.8799999999992</v>
      </c>
      <c r="E34" s="21">
        <f>D34/12/F3</f>
        <v>9.0594166366582629E-2</v>
      </c>
      <c r="F34" s="19"/>
    </row>
    <row r="35" spans="1:6" ht="21.6" customHeight="1" thickBot="1">
      <c r="A35" s="12"/>
      <c r="B35" s="61" t="s">
        <v>38</v>
      </c>
      <c r="C35" s="67" t="s">
        <v>13</v>
      </c>
      <c r="D35" s="19">
        <v>54425</v>
      </c>
      <c r="E35" s="21">
        <f>D35/12/F3</f>
        <v>0.54440243268115074</v>
      </c>
      <c r="F35" s="19">
        <v>0.25</v>
      </c>
    </row>
    <row r="36" spans="1:6" ht="21.6" customHeight="1">
      <c r="A36" s="12"/>
      <c r="B36" s="61" t="s">
        <v>40</v>
      </c>
      <c r="C36" s="31"/>
      <c r="D36" s="19">
        <v>8250</v>
      </c>
      <c r="E36" s="21">
        <f>D36/12/F3</f>
        <v>8.252310646981155E-2</v>
      </c>
      <c r="F36" s="19"/>
    </row>
    <row r="37" spans="1:6" ht="21.6" customHeight="1" thickBot="1">
      <c r="A37" s="12"/>
      <c r="B37" s="61" t="s">
        <v>41</v>
      </c>
      <c r="C37" s="31"/>
      <c r="D37" s="19">
        <v>21045.14</v>
      </c>
      <c r="E37" s="21">
        <f>D37/12/F3</f>
        <v>0.21051034289601087</v>
      </c>
      <c r="F37" s="19"/>
    </row>
    <row r="38" spans="1:6" ht="16.2" thickBot="1">
      <c r="A38" s="27">
        <v>5</v>
      </c>
      <c r="B38" s="40" t="s">
        <v>39</v>
      </c>
      <c r="C38" s="31" t="s">
        <v>9</v>
      </c>
      <c r="D38" s="13">
        <f>D39+D47+D40+D41+D42+D43+D44+D45+D46</f>
        <v>776399.75000000012</v>
      </c>
      <c r="E38" s="14">
        <f>D38/12/F3</f>
        <v>7.7661720281678885</v>
      </c>
      <c r="F38" s="13">
        <f>F39+F40+F47+F41+F42</f>
        <v>5.99</v>
      </c>
    </row>
    <row r="39" spans="1:6" ht="22.2" customHeight="1">
      <c r="A39" s="12"/>
      <c r="B39" s="35" t="s">
        <v>31</v>
      </c>
      <c r="C39" s="36" t="s">
        <v>11</v>
      </c>
      <c r="D39" s="36">
        <v>330358.58</v>
      </c>
      <c r="E39" s="64">
        <f>D39/F3/13</f>
        <v>3.0503179043978466</v>
      </c>
      <c r="F39" s="36">
        <v>3.09</v>
      </c>
    </row>
    <row r="40" spans="1:6" ht="22.2" hidden="1" customHeight="1">
      <c r="A40" s="12"/>
      <c r="B40" s="18"/>
      <c r="C40" s="19"/>
      <c r="D40" s="19"/>
      <c r="E40" s="21"/>
      <c r="F40" s="19"/>
    </row>
    <row r="41" spans="1:6" ht="22.2" customHeight="1">
      <c r="A41" s="12"/>
      <c r="B41" s="18" t="s">
        <v>55</v>
      </c>
      <c r="C41" s="19"/>
      <c r="D41" s="19">
        <v>36893.96</v>
      </c>
      <c r="E41" s="21">
        <f>D41/12/F3</f>
        <v>0.36904293202096583</v>
      </c>
      <c r="F41" s="19"/>
    </row>
    <row r="42" spans="1:6" ht="22.2" customHeight="1">
      <c r="A42" s="12"/>
      <c r="B42" s="18" t="s">
        <v>56</v>
      </c>
      <c r="C42" s="19"/>
      <c r="D42" s="19">
        <v>66146.149999999994</v>
      </c>
      <c r="E42" s="21">
        <f>D42/12/F3</f>
        <v>0.66164676109310594</v>
      </c>
      <c r="F42" s="19"/>
    </row>
    <row r="43" spans="1:6" ht="22.2" customHeight="1">
      <c r="A43" s="12"/>
      <c r="B43" s="18" t="s">
        <v>59</v>
      </c>
      <c r="C43" s="19"/>
      <c r="D43" s="19">
        <v>5865.81</v>
      </c>
      <c r="E43" s="21">
        <f>D43/12/F3</f>
        <v>5.8674528868083067E-2</v>
      </c>
      <c r="F43" s="19"/>
    </row>
    <row r="44" spans="1:6" ht="22.2" customHeight="1">
      <c r="A44" s="12"/>
      <c r="B44" s="18" t="s">
        <v>60</v>
      </c>
      <c r="C44" s="19"/>
      <c r="D44" s="19">
        <v>19389.98</v>
      </c>
      <c r="E44" s="21">
        <f>D44/12/F3</f>
        <v>0.193954107150002</v>
      </c>
      <c r="F44" s="19"/>
    </row>
    <row r="45" spans="1:6" ht="22.2" customHeight="1">
      <c r="A45" s="12"/>
      <c r="B45" s="18" t="s">
        <v>57</v>
      </c>
      <c r="C45" s="19"/>
      <c r="D45" s="19">
        <v>3900</v>
      </c>
      <c r="E45" s="21">
        <f>D45/12/F3</f>
        <v>3.9010923058456368E-2</v>
      </c>
      <c r="F45" s="19"/>
    </row>
    <row r="46" spans="1:6" ht="0.6" customHeight="1">
      <c r="A46" s="12"/>
      <c r="B46" s="18"/>
      <c r="C46" s="19"/>
      <c r="D46" s="19"/>
      <c r="E46" s="21"/>
      <c r="F46" s="19"/>
    </row>
    <row r="47" spans="1:6" ht="18.600000000000001" customHeight="1" thickBot="1">
      <c r="A47" s="12"/>
      <c r="B47" s="19" t="s">
        <v>58</v>
      </c>
      <c r="C47" s="19" t="s">
        <v>11</v>
      </c>
      <c r="D47" s="19">
        <v>313845.27</v>
      </c>
      <c r="E47" s="21">
        <f>D47/13/F3</f>
        <v>2.8978446580427137</v>
      </c>
      <c r="F47" s="19">
        <v>2.9</v>
      </c>
    </row>
    <row r="48" spans="1:6" ht="24.6" customHeight="1" thickBot="1">
      <c r="A48" s="27">
        <v>6</v>
      </c>
      <c r="B48" s="27" t="s">
        <v>53</v>
      </c>
      <c r="C48" s="27"/>
      <c r="D48" s="27">
        <v>102825.2</v>
      </c>
      <c r="E48" s="29">
        <f>D48/12/F3</f>
        <v>1.0285399911975353</v>
      </c>
      <c r="F48" s="27">
        <v>0.95</v>
      </c>
    </row>
    <row r="49" spans="1:6" ht="23.4" customHeight="1" thickBot="1">
      <c r="A49" s="27"/>
      <c r="B49" s="46" t="s">
        <v>54</v>
      </c>
      <c r="C49" s="38"/>
      <c r="D49" s="27"/>
      <c r="E49" s="29"/>
      <c r="F49" s="29"/>
    </row>
    <row r="50" spans="1:6" ht="21" customHeight="1" thickBot="1">
      <c r="A50" s="26">
        <v>7</v>
      </c>
      <c r="B50" s="27" t="s">
        <v>18</v>
      </c>
      <c r="C50" s="27" t="s">
        <v>9</v>
      </c>
      <c r="D50" s="27">
        <v>361600</v>
      </c>
      <c r="E50" s="29">
        <f>D50/12/F3</f>
        <v>3.6170127635738005</v>
      </c>
      <c r="F50" s="27">
        <v>3</v>
      </c>
    </row>
    <row r="51" spans="1:6" ht="19.2" customHeight="1" thickBot="1">
      <c r="A51" s="15">
        <v>8</v>
      </c>
      <c r="B51" s="33" t="s">
        <v>14</v>
      </c>
      <c r="C51" s="39"/>
      <c r="D51" s="27">
        <v>87380</v>
      </c>
      <c r="E51" s="29">
        <f>D51/12/F3</f>
        <v>0.87404473252510706</v>
      </c>
      <c r="F51" s="40">
        <v>0.5</v>
      </c>
    </row>
    <row r="52" spans="1:6" ht="16.2" hidden="1" thickBot="1">
      <c r="A52" s="27"/>
      <c r="B52" s="27"/>
      <c r="C52" s="28"/>
      <c r="D52" s="38"/>
      <c r="E52" s="41"/>
      <c r="F52" s="38"/>
    </row>
    <row r="53" spans="1:6" ht="22.5" customHeight="1" thickBot="1">
      <c r="A53" s="27">
        <v>9</v>
      </c>
      <c r="B53" s="27" t="s">
        <v>15</v>
      </c>
      <c r="C53" s="38" t="s">
        <v>11</v>
      </c>
      <c r="D53" s="27">
        <v>29961.360000000001</v>
      </c>
      <c r="E53" s="29">
        <v>0.3</v>
      </c>
      <c r="F53" s="29">
        <v>0.3</v>
      </c>
    </row>
    <row r="54" spans="1:6" ht="21" customHeight="1" thickBot="1">
      <c r="A54" s="48"/>
      <c r="B54" s="48" t="s">
        <v>27</v>
      </c>
      <c r="C54" s="49"/>
      <c r="D54" s="48">
        <f>D6+D12+D22+D28+D38+D48+D50+D51+D53</f>
        <v>2536234.9600000004</v>
      </c>
      <c r="E54" s="50">
        <f>E6+E12+E22+E28+E38+E48+E50+E51+E52+E53</f>
        <v>24.837466405978294</v>
      </c>
      <c r="F54" s="50">
        <f>F6+F12+F22+F28+F38+F48+F50+F51+F52+F53</f>
        <v>19.104189873164483</v>
      </c>
    </row>
    <row r="55" spans="1:6" ht="21" customHeight="1" thickBot="1">
      <c r="A55" s="27"/>
      <c r="B55" s="42" t="s">
        <v>24</v>
      </c>
      <c r="C55" s="38"/>
      <c r="D55" s="27">
        <v>105800</v>
      </c>
      <c r="E55" s="29">
        <f>D55/12/F3</f>
        <v>1.0582963229704316</v>
      </c>
      <c r="F55" s="27">
        <v>1.08</v>
      </c>
    </row>
    <row r="56" spans="1:6" ht="21" customHeight="1" thickBot="1">
      <c r="A56" s="27">
        <v>10</v>
      </c>
      <c r="B56" s="27" t="s">
        <v>26</v>
      </c>
      <c r="C56" s="28" t="s">
        <v>9</v>
      </c>
      <c r="D56" s="27">
        <v>20700</v>
      </c>
      <c r="E56" s="29">
        <f>D56/12/F3</f>
        <v>0.20705797623334535</v>
      </c>
      <c r="F56" s="27">
        <v>0.31</v>
      </c>
    </row>
    <row r="57" spans="1:6" ht="30" customHeight="1" thickBot="1">
      <c r="A57" s="27">
        <v>11</v>
      </c>
      <c r="B57" s="42" t="s">
        <v>10</v>
      </c>
      <c r="C57" s="38" t="s">
        <v>11</v>
      </c>
      <c r="D57" s="27">
        <f>D53+D54+D55</f>
        <v>2671996.3200000003</v>
      </c>
      <c r="E57" s="29">
        <f>E54+E55+E56</f>
        <v>26.102820705182069</v>
      </c>
      <c r="F57" s="29">
        <f>F54+F55+F56</f>
        <v>20.494189873164483</v>
      </c>
    </row>
    <row r="58" spans="1:6" ht="15">
      <c r="A58" s="1"/>
      <c r="B58" s="1"/>
      <c r="C58" s="1"/>
      <c r="D58" s="1"/>
      <c r="E58" s="43"/>
      <c r="F58" s="1"/>
    </row>
    <row r="59" spans="1:6" ht="15.6">
      <c r="B59" s="47"/>
    </row>
    <row r="60" spans="1:6" ht="15.6">
      <c r="B60" s="47" t="s">
        <v>61</v>
      </c>
    </row>
  </sheetData>
  <phoneticPr fontId="0" type="noConversion"/>
  <pageMargins left="0.25" right="0.25" top="0.75" bottom="0.75" header="0.3" footer="0.3"/>
  <pageSetup paperSize="9" scale="73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2022-01-28T12:16:36Z</cp:lastPrinted>
  <dcterms:created xsi:type="dcterms:W3CDTF">2011-07-12T11:42:04Z</dcterms:created>
  <dcterms:modified xsi:type="dcterms:W3CDTF">2022-01-28T12:18:04Z</dcterms:modified>
</cp:coreProperties>
</file>